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80" windowHeight="11640" activeTab="0"/>
  </bookViews>
  <sheets>
    <sheet name="BoU" sheetId="1" r:id="rId1"/>
  </sheets>
  <definedNames>
    <definedName name="_xlnm.Print_Area" localSheetId="0">'BoU'!$A$1:$G$53</definedName>
    <definedName name="wrn.utfall." hidden="1">{#N/A,#N/A,FALSE,"TEKNISKA";#N/A,#N/A,FALSE,"C-k?k";#N/A,#N/A,FALSE,"Bj?rken";#N/A,#N/A,FALSE,"Staben"}</definedName>
  </definedNames>
  <calcPr fullCalcOnLoad="1"/>
</workbook>
</file>

<file path=xl/sharedStrings.xml><?xml version="1.0" encoding="utf-8"?>
<sst xmlns="http://schemas.openxmlformats.org/spreadsheetml/2006/main" count="67" uniqueCount="20">
  <si>
    <t>BARN- OCH UTBILDNINGSNÄMNDEN</t>
  </si>
  <si>
    <t>SAMMANLAGT</t>
  </si>
  <si>
    <t>Budget</t>
  </si>
  <si>
    <t>Utfall</t>
  </si>
  <si>
    <t>Diff</t>
  </si>
  <si>
    <t>Prognos</t>
  </si>
  <si>
    <t>Kostnader</t>
  </si>
  <si>
    <t>Intäkter</t>
  </si>
  <si>
    <t>Netto</t>
  </si>
  <si>
    <t>Kommentar till periodutfall:</t>
  </si>
  <si>
    <t>Kommentar till årsprognos:</t>
  </si>
  <si>
    <t>Planerade eller vidtagna åtgärder för att undvika prognostiserat underskott:</t>
  </si>
  <si>
    <t>Viktiga händelser, kvalitetsarbete, måluppfyllelse</t>
  </si>
  <si>
    <t>Förvaltningsgemensamt</t>
  </si>
  <si>
    <t>Förskola</t>
  </si>
  <si>
    <t>Grundskola</t>
  </si>
  <si>
    <t>Särskola</t>
  </si>
  <si>
    <t>Fritidsgårdar</t>
  </si>
  <si>
    <t>Förvaltningens resultat för perioden januari-februari uppgår till knappt 3,9 mnkr, något högre intäkter redovisas än budgeterat. Överskottet i början av året beror bl.a. på att budgeten i indelad i 12-delar, medan utfallet har en annan fördelning ex. vad gäller semesterdagstillägg. Något högre intäkter bl.a. i form av interkomunal ersättning och moms. Kostnaden för skolbarnomsorgen (SBO) är något högre än budgeterat, då fler elever än väntat nyttjar SBO.</t>
  </si>
  <si>
    <t xml:space="preserve">I planeringen för Budget 2010 ingick en återbetalning från resultatenheterna på 4,8 mnkr. Då utfallet för 2009 var mer positivt än väntat kan denna återbetalning inte genomföras. Istället har enheterna möjlighet att använda innarbetade överskott motsvarande ca 5 mnkr, det är ännu osäkert hur enheterna kommer att nyttja sina överskott under 2010. Strand och Nybodaberg kommer att betala av på sina skulder under året. Centrumskolan fortsätter med anpassningar under året och bedöms inte betala av på tidigare års underskott under 2010. För årets två första månader redovisar Centrumskolan ett positivt resultat. Prognosen för antalet barn/elever i förskolan/skolan är osäker. Det verkar som att antalet barn i förskolan kan bli något lägre än budgeterat, förvaltningen avvaktar dock ytterligare utfall kommande månad. För skolans del kommer skolvalet, som väntas bli klar i april, ge en viss indikation inför hösten. Under förutsättningar att antalet barn/elever antagna i budget 2010 finns i verksamheterna under året, väntas förvaltningens resultat uppgå till knappt -4,9 mnkr.  </t>
  </si>
</sst>
</file>

<file path=xl/styles.xml><?xml version="1.0" encoding="utf-8"?>
<styleSheet xmlns="http://schemas.openxmlformats.org/spreadsheetml/2006/main">
  <numFmts count="3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Red]\-#,##0"/>
    <numFmt numFmtId="165" formatCode="#,##0&quot;          &quot;"/>
    <numFmt numFmtId="166" formatCode="#,##0&quot;    &quot;"/>
    <numFmt numFmtId="167" formatCode="#,##0&quot;    &quot;;[Red]\-#,##0&quot;    &quot;"/>
    <numFmt numFmtId="168" formatCode="#,##0&quot; tkr&quot;"/>
    <numFmt numFmtId="169" formatCode="#,##0&quot;  &quot;;[Red]\-#,##0&quot;  &quot;"/>
    <numFmt numFmtId="170" formatCode="&quot;Ja&quot;;&quot;Ja&quot;;&quot;Nej&quot;"/>
    <numFmt numFmtId="171" formatCode="&quot;Sant&quot;;&quot;Sant&quot;;&quot;Falskt&quot;"/>
    <numFmt numFmtId="172" formatCode="&quot;På&quot;;&quot;På&quot;;&quot;Av&quot;"/>
    <numFmt numFmtId="173" formatCode="[$€-2]\ #,##0.00_);[Red]\([$€-2]\ #,##0.00\)"/>
    <numFmt numFmtId="174" formatCode="_-* #,##0.0\ _k_r_-;\-* #,##0.0\ _k_r_-;_-* &quot;-&quot;??\ _k_r_-;_-@_-"/>
    <numFmt numFmtId="175" formatCode="_-* #,##0\ _k_r_-;\-* #,##0\ _k_r_-;_-* &quot;-&quot;??\ _k_r_-;_-@_-"/>
    <numFmt numFmtId="176" formatCode="#,##0,&quot; tkr&quot;"/>
    <numFmt numFmtId="177" formatCode="0.0"/>
    <numFmt numFmtId="178" formatCode="###,###,###,##0.0"/>
    <numFmt numFmtId="179" formatCode="#,##0.0"/>
    <numFmt numFmtId="180" formatCode="#,##0.000,&quot; tkr&quot;"/>
    <numFmt numFmtId="181" formatCode="#,##0.0&quot;    &quot;;[Red]\-#,##0.0&quot;    &quot;"/>
    <numFmt numFmtId="182" formatCode="#,##0&quot;       &quot;"/>
    <numFmt numFmtId="183" formatCode="#,##0&quot;      &quot;;[Red]\-#,##0&quot;      &quot;"/>
    <numFmt numFmtId="184" formatCode="#,##0&quot; &quot;"/>
    <numFmt numFmtId="185" formatCode="[$-41D]&quot;den &quot;d\ mmmm\ yyyy"/>
    <numFmt numFmtId="186" formatCode="[$-41D]mmmm\ yyyy;@"/>
    <numFmt numFmtId="187" formatCode="[$-41D]mmm/yy;@"/>
  </numFmts>
  <fonts count="8">
    <font>
      <sz val="10"/>
      <name val="Arial"/>
      <family val="0"/>
    </font>
    <font>
      <u val="single"/>
      <sz val="10"/>
      <color indexed="36"/>
      <name val="Arial"/>
      <family val="0"/>
    </font>
    <font>
      <u val="single"/>
      <sz val="10"/>
      <color indexed="12"/>
      <name val="Arial"/>
      <family val="0"/>
    </font>
    <font>
      <sz val="8"/>
      <name val="Arial"/>
      <family val="0"/>
    </font>
    <font>
      <b/>
      <sz val="16"/>
      <color indexed="18"/>
      <name val="Garamond"/>
      <family val="1"/>
    </font>
    <font>
      <sz val="12"/>
      <name val="Garamond"/>
      <family val="1"/>
    </font>
    <font>
      <b/>
      <sz val="12"/>
      <name val="Garamond"/>
      <family val="1"/>
    </font>
    <font>
      <b/>
      <sz val="10"/>
      <name val="Garamond"/>
      <family val="1"/>
    </font>
  </fonts>
  <fills count="3">
    <fill>
      <patternFill/>
    </fill>
    <fill>
      <patternFill patternType="gray125"/>
    </fill>
    <fill>
      <patternFill patternType="solid">
        <fgColor indexed="9"/>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40">
    <xf numFmtId="0" fontId="0" fillId="0" borderId="0" xfId="0" applyAlignment="1">
      <alignment/>
    </xf>
    <xf numFmtId="3" fontId="5" fillId="2" borderId="0" xfId="0" applyNumberFormat="1" applyFont="1" applyFill="1" applyAlignment="1">
      <alignment/>
    </xf>
    <xf numFmtId="3" fontId="6" fillId="2" borderId="0" xfId="0" applyNumberFormat="1" applyFont="1" applyFill="1" applyAlignment="1">
      <alignment horizontal="right"/>
    </xf>
    <xf numFmtId="3" fontId="6" fillId="2" borderId="1" xfId="0" applyNumberFormat="1" applyFont="1" applyFill="1" applyBorder="1" applyAlignment="1">
      <alignment horizontal="center"/>
    </xf>
    <xf numFmtId="3" fontId="6" fillId="2" borderId="2" xfId="0" applyNumberFormat="1" applyFont="1" applyFill="1" applyBorder="1" applyAlignment="1">
      <alignment horizontal="center"/>
    </xf>
    <xf numFmtId="3" fontId="6" fillId="2" borderId="3" xfId="0" applyNumberFormat="1" applyFont="1" applyFill="1" applyBorder="1" applyAlignment="1">
      <alignment horizontal="center"/>
    </xf>
    <xf numFmtId="3" fontId="6" fillId="2" borderId="4" xfId="0" applyNumberFormat="1" applyFont="1" applyFill="1" applyBorder="1" applyAlignment="1">
      <alignment horizontal="center"/>
    </xf>
    <xf numFmtId="1" fontId="7" fillId="2" borderId="0" xfId="0" applyNumberFormat="1" applyFont="1" applyFill="1" applyAlignment="1">
      <alignment horizontal="right"/>
    </xf>
    <xf numFmtId="1" fontId="6" fillId="2" borderId="0" xfId="0" applyNumberFormat="1" applyFont="1" applyFill="1" applyBorder="1" applyAlignment="1">
      <alignment horizontal="center"/>
    </xf>
    <xf numFmtId="1" fontId="6" fillId="2" borderId="5" xfId="0" applyNumberFormat="1" applyFont="1" applyFill="1" applyBorder="1" applyAlignment="1">
      <alignment horizontal="center"/>
    </xf>
    <xf numFmtId="3" fontId="7" fillId="2" borderId="0" xfId="0" applyNumberFormat="1" applyFont="1" applyFill="1" applyAlignment="1">
      <alignment horizontal="right"/>
    </xf>
    <xf numFmtId="3" fontId="5" fillId="2" borderId="6" xfId="0" applyNumberFormat="1" applyFont="1" applyFill="1" applyBorder="1" applyAlignment="1">
      <alignment/>
    </xf>
    <xf numFmtId="3" fontId="5" fillId="2" borderId="0" xfId="0" applyNumberFormat="1" applyFont="1" applyFill="1" applyBorder="1" applyAlignment="1">
      <alignment/>
    </xf>
    <xf numFmtId="3" fontId="5" fillId="2" borderId="7" xfId="0" applyNumberFormat="1" applyFont="1" applyFill="1" applyBorder="1" applyAlignment="1">
      <alignment/>
    </xf>
    <xf numFmtId="3" fontId="5" fillId="2" borderId="5" xfId="0" applyNumberFormat="1" applyFont="1" applyFill="1" applyBorder="1" applyAlignment="1">
      <alignment/>
    </xf>
    <xf numFmtId="3" fontId="5" fillId="2" borderId="8" xfId="0" applyNumberFormat="1" applyFont="1" applyFill="1" applyBorder="1" applyAlignment="1">
      <alignment/>
    </xf>
    <xf numFmtId="3" fontId="5" fillId="2" borderId="9" xfId="0" applyNumberFormat="1" applyFont="1" applyFill="1" applyBorder="1" applyAlignment="1">
      <alignment/>
    </xf>
    <xf numFmtId="3" fontId="5" fillId="2" borderId="10" xfId="0" applyNumberFormat="1" applyFont="1" applyFill="1" applyBorder="1" applyAlignment="1">
      <alignment/>
    </xf>
    <xf numFmtId="3" fontId="5" fillId="2" borderId="11" xfId="0" applyNumberFormat="1" applyFont="1" applyFill="1" applyBorder="1" applyAlignment="1">
      <alignment/>
    </xf>
    <xf numFmtId="3" fontId="7" fillId="2" borderId="0" xfId="0" applyNumberFormat="1" applyFont="1" applyFill="1" applyAlignment="1">
      <alignment/>
    </xf>
    <xf numFmtId="3" fontId="5" fillId="2" borderId="0" xfId="17" applyNumberFormat="1" applyFont="1" applyFill="1" applyBorder="1">
      <alignment/>
      <protection/>
    </xf>
    <xf numFmtId="3" fontId="6" fillId="2" borderId="12" xfId="0" applyNumberFormat="1" applyFont="1" applyFill="1" applyBorder="1" applyAlignment="1">
      <alignment/>
    </xf>
    <xf numFmtId="3" fontId="5" fillId="2" borderId="13" xfId="0" applyNumberFormat="1" applyFont="1" applyFill="1" applyBorder="1" applyAlignment="1">
      <alignment/>
    </xf>
    <xf numFmtId="3" fontId="5" fillId="2" borderId="13" xfId="17" applyNumberFormat="1" applyFont="1" applyFill="1" applyBorder="1">
      <alignment/>
      <protection/>
    </xf>
    <xf numFmtId="3" fontId="5" fillId="2" borderId="14" xfId="0" applyNumberFormat="1" applyFont="1" applyFill="1" applyBorder="1" applyAlignment="1">
      <alignment/>
    </xf>
    <xf numFmtId="1" fontId="7" fillId="2" borderId="0" xfId="0" applyNumberFormat="1" applyFont="1" applyFill="1" applyBorder="1" applyAlignment="1">
      <alignment horizontal="right"/>
    </xf>
    <xf numFmtId="187" fontId="6" fillId="2" borderId="6" xfId="0" applyNumberFormat="1" applyFont="1" applyFill="1" applyBorder="1" applyAlignment="1">
      <alignment horizontal="center"/>
    </xf>
    <xf numFmtId="187" fontId="6" fillId="2" borderId="0" xfId="0" applyNumberFormat="1" applyFont="1" applyFill="1" applyBorder="1" applyAlignment="1">
      <alignment horizontal="center"/>
    </xf>
    <xf numFmtId="187" fontId="6" fillId="2" borderId="7" xfId="0" applyNumberFormat="1" applyFont="1" applyFill="1" applyBorder="1" applyAlignment="1">
      <alignment/>
    </xf>
    <xf numFmtId="3" fontId="0" fillId="0" borderId="0" xfId="0" applyNumberFormat="1" applyAlignment="1">
      <alignment/>
    </xf>
    <xf numFmtId="0" fontId="0" fillId="0" borderId="15" xfId="0" applyFont="1" applyBorder="1" applyAlignment="1">
      <alignment vertical="top" wrapText="1"/>
    </xf>
    <xf numFmtId="0" fontId="0" fillId="0" borderId="0" xfId="0" applyFont="1" applyBorder="1" applyAlignment="1">
      <alignment vertical="top" wrapText="1"/>
    </xf>
    <xf numFmtId="0" fontId="0" fillId="0" borderId="7" xfId="0" applyFont="1" applyBorder="1" applyAlignment="1">
      <alignment vertical="top" wrapText="1"/>
    </xf>
    <xf numFmtId="0" fontId="0" fillId="0" borderId="0" xfId="0" applyFont="1" applyBorder="1" applyAlignment="1">
      <alignment vertical="top" wrapText="1"/>
    </xf>
    <xf numFmtId="0" fontId="0" fillId="2" borderId="16" xfId="0" applyFont="1" applyFill="1" applyBorder="1" applyAlignment="1">
      <alignment vertical="top" wrapText="1"/>
    </xf>
    <xf numFmtId="0" fontId="0" fillId="2" borderId="17" xfId="0" applyFill="1" applyBorder="1" applyAlignment="1">
      <alignment vertical="top" wrapText="1"/>
    </xf>
    <xf numFmtId="0" fontId="0" fillId="2" borderId="18" xfId="0" applyFill="1" applyBorder="1" applyAlignment="1">
      <alignment vertical="top" wrapText="1"/>
    </xf>
    <xf numFmtId="3" fontId="4" fillId="2" borderId="0" xfId="0" applyNumberFormat="1" applyFont="1" applyFill="1" applyBorder="1" applyAlignment="1" applyProtection="1">
      <alignment horizontal="center"/>
      <protection/>
    </xf>
    <xf numFmtId="0" fontId="0" fillId="0" borderId="15" xfId="0" applyFont="1" applyBorder="1" applyAlignment="1">
      <alignment vertical="top" wrapText="1"/>
    </xf>
    <xf numFmtId="0" fontId="0" fillId="0" borderId="7" xfId="0" applyFont="1" applyBorder="1" applyAlignment="1">
      <alignment vertical="top" wrapText="1"/>
    </xf>
  </cellXfs>
  <cellStyles count="9">
    <cellStyle name="Normal" xfId="0"/>
    <cellStyle name="Followed Hyperlink" xfId="15"/>
    <cellStyle name="Hyperlink" xfId="16"/>
    <cellStyle name="Normal_MALL MÅN UPPF 2003" xfId="17"/>
    <cellStyle name="Percent" xfId="18"/>
    <cellStyle name="Comma" xfId="19"/>
    <cellStyle name="Comma [0]"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6</xdr:col>
      <xdr:colOff>609600</xdr:colOff>
      <xdr:row>1</xdr:row>
      <xdr:rowOff>0</xdr:rowOff>
    </xdr:to>
    <xdr:sp>
      <xdr:nvSpPr>
        <xdr:cNvPr id="1" name="Rectangle 1"/>
        <xdr:cNvSpPr>
          <a:spLocks/>
        </xdr:cNvSpPr>
      </xdr:nvSpPr>
      <xdr:spPr>
        <a:xfrm>
          <a:off x="9525" y="0"/>
          <a:ext cx="5981700" cy="266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3"/>
  <sheetViews>
    <sheetView tabSelected="1" workbookViewId="0" topLeftCell="A2">
      <selection activeCell="K17" sqref="K17"/>
    </sheetView>
  </sheetViews>
  <sheetFormatPr defaultColWidth="9.140625" defaultRowHeight="12.75"/>
  <cols>
    <col min="1" max="1" width="21.7109375" style="1" customWidth="1"/>
    <col min="2" max="2" width="13.57421875" style="1" bestFit="1" customWidth="1"/>
    <col min="3" max="3" width="11.28125" style="1" customWidth="1"/>
    <col min="4" max="4" width="10.57421875" style="1" customWidth="1"/>
    <col min="5" max="5" width="11.8515625" style="1" customWidth="1"/>
    <col min="6" max="6" width="11.7109375" style="1" customWidth="1"/>
    <col min="7" max="7" width="9.28125" style="1" customWidth="1"/>
  </cols>
  <sheetData>
    <row r="1" spans="1:7" ht="21">
      <c r="A1" s="37" t="s">
        <v>0</v>
      </c>
      <c r="B1" s="37"/>
      <c r="C1" s="37"/>
      <c r="D1" s="37"/>
      <c r="E1" s="37"/>
      <c r="F1" s="37"/>
      <c r="G1" s="37"/>
    </row>
    <row r="2" ht="16.5" thickBot="1">
      <c r="A2" s="1">
        <v>2</v>
      </c>
    </row>
    <row r="3" spans="1:7" ht="15.75">
      <c r="A3" s="2" t="s">
        <v>1</v>
      </c>
      <c r="B3" s="3" t="s">
        <v>2</v>
      </c>
      <c r="C3" s="4" t="s">
        <v>3</v>
      </c>
      <c r="D3" s="5" t="s">
        <v>4</v>
      </c>
      <c r="E3" s="4" t="s">
        <v>2</v>
      </c>
      <c r="F3" s="4" t="s">
        <v>5</v>
      </c>
      <c r="G3" s="6" t="s">
        <v>4</v>
      </c>
    </row>
    <row r="4" spans="1:7" ht="15.75">
      <c r="A4" s="7"/>
      <c r="B4" s="26">
        <v>40237</v>
      </c>
      <c r="C4" s="27">
        <f>B4</f>
        <v>40237</v>
      </c>
      <c r="D4" s="28">
        <f>B4</f>
        <v>40237</v>
      </c>
      <c r="E4" s="8">
        <v>2010</v>
      </c>
      <c r="F4" s="8">
        <v>2010</v>
      </c>
      <c r="G4" s="9">
        <v>2010</v>
      </c>
    </row>
    <row r="5" spans="1:7" ht="15.75">
      <c r="A5" s="10" t="s">
        <v>6</v>
      </c>
      <c r="B5" s="11">
        <f>SUM(B26+B32+B38+B44+B50)</f>
        <v>141864.52083333334</v>
      </c>
      <c r="C5" s="12">
        <f>SUM(C26+C32+C38+C44+C50)</f>
        <v>138763.185</v>
      </c>
      <c r="D5" s="13">
        <f>SUM(B5-C5)</f>
        <v>3101.3358333333454</v>
      </c>
      <c r="E5" s="12">
        <f>SUM(E26+E32+E38+E44+E50)</f>
        <v>851187.1250000001</v>
      </c>
      <c r="F5" s="12">
        <f>SUM(F26+F32+F38+F44+F50)</f>
        <v>856817.1250000001</v>
      </c>
      <c r="G5" s="14">
        <f>SUM(E5-F5)</f>
        <v>-5630</v>
      </c>
    </row>
    <row r="6" spans="1:7" ht="15.75">
      <c r="A6" s="10" t="s">
        <v>7</v>
      </c>
      <c r="B6" s="11">
        <f>SUM(B27+B33+B39+B45+B51)</f>
        <v>12744.317166666666</v>
      </c>
      <c r="C6" s="12">
        <f>SUM(C27+C33+C39+C45+C51)</f>
        <v>13503.138</v>
      </c>
      <c r="D6" s="13">
        <f>SUM(C6-B6)</f>
        <v>758.820833333335</v>
      </c>
      <c r="E6" s="12">
        <f>SUM(E27+E33+E39+E45+E51)</f>
        <v>76465.903</v>
      </c>
      <c r="F6" s="12">
        <f>SUM(F27+F33+F39+F45+F51)</f>
        <v>77235.903</v>
      </c>
      <c r="G6" s="14">
        <f>SUM(F6-E6)</f>
        <v>770</v>
      </c>
    </row>
    <row r="7" spans="1:10" ht="16.5" thickBot="1">
      <c r="A7" s="10" t="s">
        <v>8</v>
      </c>
      <c r="B7" s="15">
        <f>B5-B6</f>
        <v>129120.20366666668</v>
      </c>
      <c r="C7" s="16">
        <f>C5-C6</f>
        <v>125260.04699999999</v>
      </c>
      <c r="D7" s="17">
        <f>SUM(D5:D6)</f>
        <v>3860.1566666666804</v>
      </c>
      <c r="E7" s="16">
        <f>E5-E6</f>
        <v>774721.2220000001</v>
      </c>
      <c r="F7" s="16">
        <f>F5-F6</f>
        <v>779581.2220000001</v>
      </c>
      <c r="G7" s="18">
        <f>SUM(G5:G6)</f>
        <v>-4860</v>
      </c>
      <c r="I7" s="29"/>
      <c r="J7" s="29"/>
    </row>
    <row r="8" spans="1:7" ht="15.75">
      <c r="A8" s="19"/>
      <c r="B8" s="20"/>
      <c r="C8" s="20"/>
      <c r="D8" s="20"/>
      <c r="E8" s="20"/>
      <c r="F8" s="20"/>
      <c r="G8" s="20"/>
    </row>
    <row r="9" spans="1:7" ht="15.75">
      <c r="A9" s="19"/>
      <c r="B9" s="20"/>
      <c r="D9" s="20"/>
      <c r="E9" s="20"/>
      <c r="F9" s="20"/>
      <c r="G9" s="20"/>
    </row>
    <row r="10" spans="1:7" ht="15.75">
      <c r="A10" s="21" t="s">
        <v>9</v>
      </c>
      <c r="B10" s="22"/>
      <c r="C10" s="23"/>
      <c r="D10" s="22"/>
      <c r="E10" s="22"/>
      <c r="F10" s="22"/>
      <c r="G10" s="24"/>
    </row>
    <row r="11" spans="1:7" ht="74.25" customHeight="1">
      <c r="A11" s="34" t="s">
        <v>18</v>
      </c>
      <c r="B11" s="35"/>
      <c r="C11" s="35"/>
      <c r="D11" s="35"/>
      <c r="E11" s="35"/>
      <c r="F11" s="35"/>
      <c r="G11" s="36"/>
    </row>
    <row r="13" spans="1:15" ht="15.75">
      <c r="A13" s="21" t="s">
        <v>10</v>
      </c>
      <c r="B13" s="22"/>
      <c r="C13" s="22"/>
      <c r="D13" s="22"/>
      <c r="E13" s="22"/>
      <c r="F13" s="22"/>
      <c r="G13" s="24"/>
      <c r="K13" s="29"/>
      <c r="O13" s="29"/>
    </row>
    <row r="14" spans="1:7" ht="151.5" customHeight="1">
      <c r="A14" s="38" t="s">
        <v>19</v>
      </c>
      <c r="B14" s="33"/>
      <c r="C14" s="33"/>
      <c r="D14" s="33"/>
      <c r="E14" s="33"/>
      <c r="F14" s="33"/>
      <c r="G14" s="39"/>
    </row>
    <row r="15" spans="1:256" ht="16.5" customHeight="1">
      <c r="A15" s="38"/>
      <c r="B15" s="33"/>
      <c r="C15" s="33"/>
      <c r="D15" s="33"/>
      <c r="E15" s="33"/>
      <c r="F15" s="33"/>
      <c r="G15" s="39"/>
      <c r="H15" s="30"/>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2"/>
      <c r="BZ15" s="30"/>
      <c r="CA15" s="31"/>
      <c r="CB15" s="31"/>
      <c r="CC15" s="31"/>
      <c r="CD15" s="31"/>
      <c r="CE15" s="31"/>
      <c r="CF15" s="31"/>
      <c r="CG15" s="31"/>
      <c r="CH15" s="31"/>
      <c r="CI15" s="31"/>
      <c r="CJ15" s="31"/>
      <c r="CK15" s="31"/>
      <c r="CL15" s="31"/>
      <c r="CM15" s="31"/>
      <c r="CN15" s="31"/>
      <c r="CO15" s="31"/>
      <c r="CP15" s="31"/>
      <c r="CQ15" s="31"/>
      <c r="CR15" s="31"/>
      <c r="CS15" s="31"/>
      <c r="CT15" s="31"/>
      <c r="CU15" s="33"/>
      <c r="CV15" s="33"/>
      <c r="CW15" s="33"/>
      <c r="CX15" s="33"/>
      <c r="CY15" s="33"/>
      <c r="CZ15" s="33"/>
      <c r="DA15" s="33"/>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2"/>
      <c r="ER15" s="30"/>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3"/>
      <c r="IT15" s="33"/>
      <c r="IU15" s="33"/>
      <c r="IV15" s="33"/>
    </row>
    <row r="16" spans="1:7" ht="15.75">
      <c r="A16" s="21" t="s">
        <v>11</v>
      </c>
      <c r="B16" s="22"/>
      <c r="C16" s="22"/>
      <c r="D16" s="22"/>
      <c r="E16" s="22"/>
      <c r="F16" s="22"/>
      <c r="G16" s="24"/>
    </row>
    <row r="17" spans="1:7" ht="43.5" customHeight="1">
      <c r="A17" s="34"/>
      <c r="B17" s="35"/>
      <c r="C17" s="35"/>
      <c r="D17" s="35"/>
      <c r="E17" s="35"/>
      <c r="F17" s="35"/>
      <c r="G17" s="36"/>
    </row>
    <row r="19" spans="1:7" ht="15.75">
      <c r="A19" s="21" t="s">
        <v>12</v>
      </c>
      <c r="B19" s="22"/>
      <c r="C19" s="22"/>
      <c r="D19" s="22"/>
      <c r="E19" s="22"/>
      <c r="F19" s="22"/>
      <c r="G19" s="24"/>
    </row>
    <row r="20" spans="1:7" ht="40.5" customHeight="1">
      <c r="A20" s="34"/>
      <c r="B20" s="35"/>
      <c r="C20" s="35"/>
      <c r="D20" s="35"/>
      <c r="E20" s="35"/>
      <c r="F20" s="35"/>
      <c r="G20" s="36"/>
    </row>
    <row r="23" ht="16.5" thickBot="1"/>
    <row r="24" spans="1:7" ht="15.75">
      <c r="A24" s="10" t="s">
        <v>13</v>
      </c>
      <c r="B24" s="3" t="s">
        <v>2</v>
      </c>
      <c r="C24" s="4" t="s">
        <v>3</v>
      </c>
      <c r="D24" s="5" t="s">
        <v>4</v>
      </c>
      <c r="E24" s="4" t="s">
        <v>2</v>
      </c>
      <c r="F24" s="4" t="s">
        <v>5</v>
      </c>
      <c r="G24" s="6" t="s">
        <v>4</v>
      </c>
    </row>
    <row r="25" spans="1:7" ht="15.75">
      <c r="A25" s="25"/>
      <c r="B25" s="26">
        <f aca="true" t="shared" si="0" ref="B25:G25">B4</f>
        <v>40237</v>
      </c>
      <c r="C25" s="27">
        <f t="shared" si="0"/>
        <v>40237</v>
      </c>
      <c r="D25" s="28">
        <f t="shared" si="0"/>
        <v>40237</v>
      </c>
      <c r="E25" s="8">
        <f t="shared" si="0"/>
        <v>2010</v>
      </c>
      <c r="F25" s="8">
        <f t="shared" si="0"/>
        <v>2010</v>
      </c>
      <c r="G25" s="9">
        <f t="shared" si="0"/>
        <v>2010</v>
      </c>
    </row>
    <row r="26" spans="1:7" ht="15.75">
      <c r="A26" s="10" t="s">
        <v>6</v>
      </c>
      <c r="B26" s="11">
        <f>SUM(E26/12)*$A$2</f>
        <v>2831.2063333333335</v>
      </c>
      <c r="C26" s="12">
        <v>3486.97</v>
      </c>
      <c r="D26" s="13">
        <f>SUM(B26-C26)</f>
        <v>-655.7636666666663</v>
      </c>
      <c r="E26" s="12">
        <v>16987.238</v>
      </c>
      <c r="F26" s="12">
        <f>+E26-170</f>
        <v>16817.238</v>
      </c>
      <c r="G26" s="14">
        <f>SUM(E26-F26)</f>
        <v>170</v>
      </c>
    </row>
    <row r="27" spans="1:7" ht="15.75">
      <c r="A27" s="10" t="s">
        <v>7</v>
      </c>
      <c r="B27" s="11">
        <f>SUM(E27/12)*$A$2</f>
        <v>5</v>
      </c>
      <c r="C27" s="12">
        <v>190.523</v>
      </c>
      <c r="D27" s="13">
        <f>SUM(C27-B27)</f>
        <v>185.523</v>
      </c>
      <c r="E27" s="12">
        <v>30</v>
      </c>
      <c r="F27" s="12">
        <f>+E27+170</f>
        <v>200</v>
      </c>
      <c r="G27" s="14">
        <f>SUM(E27-F27)</f>
        <v>-170</v>
      </c>
    </row>
    <row r="28" spans="1:7" ht="16.5" thickBot="1">
      <c r="A28" s="10" t="s">
        <v>8</v>
      </c>
      <c r="B28" s="15">
        <f>B26-B27</f>
        <v>2826.2063333333335</v>
      </c>
      <c r="C28" s="16">
        <f>C26-C27</f>
        <v>3296.4469999999997</v>
      </c>
      <c r="D28" s="17">
        <f>SUM(D26:D27)</f>
        <v>-470.24066666666624</v>
      </c>
      <c r="E28" s="16">
        <f>E26-E27</f>
        <v>16957.238</v>
      </c>
      <c r="F28" s="16">
        <f>F26-F27</f>
        <v>16617.238</v>
      </c>
      <c r="G28" s="18">
        <f>SUM(G26:G27)</f>
        <v>0</v>
      </c>
    </row>
    <row r="29" spans="1:7" ht="16.5" thickBot="1">
      <c r="A29" s="19"/>
      <c r="B29" s="20"/>
      <c r="C29" s="20"/>
      <c r="D29" s="20"/>
      <c r="E29" s="20"/>
      <c r="F29" s="20"/>
      <c r="G29" s="20"/>
    </row>
    <row r="30" spans="1:7" ht="15.75">
      <c r="A30" s="10" t="s">
        <v>14</v>
      </c>
      <c r="B30" s="3" t="s">
        <v>2</v>
      </c>
      <c r="C30" s="4" t="s">
        <v>3</v>
      </c>
      <c r="D30" s="5" t="s">
        <v>4</v>
      </c>
      <c r="E30" s="4" t="s">
        <v>2</v>
      </c>
      <c r="F30" s="4" t="s">
        <v>5</v>
      </c>
      <c r="G30" s="6" t="s">
        <v>4</v>
      </c>
    </row>
    <row r="31" spans="1:7" ht="15.75">
      <c r="A31" s="7"/>
      <c r="B31" s="26">
        <f aca="true" t="shared" si="1" ref="B31:G31">B4</f>
        <v>40237</v>
      </c>
      <c r="C31" s="27">
        <f t="shared" si="1"/>
        <v>40237</v>
      </c>
      <c r="D31" s="28">
        <f t="shared" si="1"/>
        <v>40237</v>
      </c>
      <c r="E31" s="8">
        <f t="shared" si="1"/>
        <v>2010</v>
      </c>
      <c r="F31" s="8">
        <f t="shared" si="1"/>
        <v>2010</v>
      </c>
      <c r="G31" s="9">
        <f t="shared" si="1"/>
        <v>2010</v>
      </c>
    </row>
    <row r="32" spans="1:7" ht="15.75">
      <c r="A32" s="10" t="s">
        <v>6</v>
      </c>
      <c r="B32" s="11">
        <f>SUM(E32/12)*$A$2</f>
        <v>47606.257000000005</v>
      </c>
      <c r="C32" s="12">
        <v>45287.203</v>
      </c>
      <c r="D32" s="13">
        <f>SUM(B32-C32)</f>
        <v>2319.0540000000037</v>
      </c>
      <c r="E32" s="12">
        <v>285637.542</v>
      </c>
      <c r="F32" s="12">
        <f>SUM(E32)+1000</f>
        <v>286637.542</v>
      </c>
      <c r="G32" s="14">
        <f>SUM(E32-F32)</f>
        <v>-1000</v>
      </c>
    </row>
    <row r="33" spans="1:7" ht="15.75">
      <c r="A33" s="10" t="s">
        <v>7</v>
      </c>
      <c r="B33" s="11">
        <f>SUM(E33/12)*$A$2</f>
        <v>5889.207666666666</v>
      </c>
      <c r="C33" s="12">
        <v>6369.545</v>
      </c>
      <c r="D33" s="13">
        <f>SUM(C33-B33)</f>
        <v>480.33733333333385</v>
      </c>
      <c r="E33" s="12">
        <v>35335.246</v>
      </c>
      <c r="F33" s="12">
        <f>SUM(E33)+500</f>
        <v>35835.246</v>
      </c>
      <c r="G33" s="14">
        <f>SUM(F33-E33)</f>
        <v>500</v>
      </c>
    </row>
    <row r="34" spans="1:7" ht="16.5" thickBot="1">
      <c r="A34" s="10" t="s">
        <v>8</v>
      </c>
      <c r="B34" s="15">
        <f>B32-B33</f>
        <v>41717.049333333336</v>
      </c>
      <c r="C34" s="16">
        <f>C32-C33</f>
        <v>38917.658</v>
      </c>
      <c r="D34" s="17">
        <f>SUM(D32:D33)</f>
        <v>2799.3913333333376</v>
      </c>
      <c r="E34" s="16">
        <f>E32-E33</f>
        <v>250302.29600000003</v>
      </c>
      <c r="F34" s="16">
        <f>F32-F33</f>
        <v>250802.29600000003</v>
      </c>
      <c r="G34" s="18">
        <f>SUM(G32:G33)</f>
        <v>-500</v>
      </c>
    </row>
    <row r="35" spans="1:7" ht="16.5" thickBot="1">
      <c r="A35" s="19"/>
      <c r="B35" s="20"/>
      <c r="C35" s="20"/>
      <c r="D35" s="20"/>
      <c r="E35" s="20"/>
      <c r="F35" s="20"/>
      <c r="G35" s="20"/>
    </row>
    <row r="36" spans="1:7" ht="15.75">
      <c r="A36" s="10" t="s">
        <v>15</v>
      </c>
      <c r="B36" s="3" t="s">
        <v>2</v>
      </c>
      <c r="C36" s="4" t="s">
        <v>3</v>
      </c>
      <c r="D36" s="5" t="s">
        <v>4</v>
      </c>
      <c r="E36" s="4" t="s">
        <v>2</v>
      </c>
      <c r="F36" s="4" t="s">
        <v>5</v>
      </c>
      <c r="G36" s="6" t="s">
        <v>4</v>
      </c>
    </row>
    <row r="37" spans="1:7" ht="15.75">
      <c r="A37" s="7"/>
      <c r="B37" s="26">
        <f aca="true" t="shared" si="2" ref="B37:G37">B4</f>
        <v>40237</v>
      </c>
      <c r="C37" s="27">
        <f t="shared" si="2"/>
        <v>40237</v>
      </c>
      <c r="D37" s="28">
        <f t="shared" si="2"/>
        <v>40237</v>
      </c>
      <c r="E37" s="8">
        <f t="shared" si="2"/>
        <v>2010</v>
      </c>
      <c r="F37" s="8">
        <f t="shared" si="2"/>
        <v>2010</v>
      </c>
      <c r="G37" s="9">
        <f t="shared" si="2"/>
        <v>2010</v>
      </c>
    </row>
    <row r="38" spans="1:7" ht="15.75">
      <c r="A38" s="10" t="s">
        <v>6</v>
      </c>
      <c r="B38" s="11">
        <f>SUM(E38/12)*$A$2</f>
        <v>85885.40133333333</v>
      </c>
      <c r="C38" s="12">
        <v>84789.398</v>
      </c>
      <c r="D38" s="13">
        <f>SUM(B38-C38)</f>
        <v>1096.0033333333267</v>
      </c>
      <c r="E38" s="12">
        <v>515312.408</v>
      </c>
      <c r="F38" s="12">
        <f>SUM(E38)+4800</f>
        <v>520112.408</v>
      </c>
      <c r="G38" s="14">
        <f>SUM(E38-F38)</f>
        <v>-4800</v>
      </c>
    </row>
    <row r="39" spans="1:7" ht="15.75">
      <c r="A39" s="10" t="s">
        <v>7</v>
      </c>
      <c r="B39" s="11">
        <f>SUM(E39/12)*$A$2</f>
        <v>6111.8865000000005</v>
      </c>
      <c r="C39" s="12">
        <v>6185.671</v>
      </c>
      <c r="D39" s="13">
        <f>SUM(C39-B39)</f>
        <v>73.78449999999975</v>
      </c>
      <c r="E39" s="12">
        <v>36671.319</v>
      </c>
      <c r="F39" s="12">
        <f>SUM(E39)+100</f>
        <v>36771.319</v>
      </c>
      <c r="G39" s="14">
        <f>SUM(F39-E39)</f>
        <v>100</v>
      </c>
    </row>
    <row r="40" spans="1:7" ht="16.5" thickBot="1">
      <c r="A40" s="10" t="s">
        <v>8</v>
      </c>
      <c r="B40" s="15">
        <f>B38-B39</f>
        <v>79773.51483333332</v>
      </c>
      <c r="C40" s="16">
        <f>C38-C39</f>
        <v>78603.727</v>
      </c>
      <c r="D40" s="17">
        <f>SUM(D38:D39)</f>
        <v>1169.7878333333265</v>
      </c>
      <c r="E40" s="16">
        <f>E38-E39</f>
        <v>478641.089</v>
      </c>
      <c r="F40" s="16">
        <f>F38-F39</f>
        <v>483341.089</v>
      </c>
      <c r="G40" s="18">
        <f>SUM(G38:G39)</f>
        <v>-4700</v>
      </c>
    </row>
    <row r="41" spans="1:7" ht="16.5" thickBot="1">
      <c r="A41" s="19"/>
      <c r="B41" s="20"/>
      <c r="C41" s="20"/>
      <c r="D41" s="20"/>
      <c r="E41" s="20"/>
      <c r="F41" s="20"/>
      <c r="G41" s="20"/>
    </row>
    <row r="42" spans="1:7" ht="15.75">
      <c r="A42" s="10" t="s">
        <v>16</v>
      </c>
      <c r="B42" s="3" t="s">
        <v>2</v>
      </c>
      <c r="C42" s="4" t="s">
        <v>3</v>
      </c>
      <c r="D42" s="5" t="s">
        <v>4</v>
      </c>
      <c r="E42" s="4" t="s">
        <v>2</v>
      </c>
      <c r="F42" s="4" t="s">
        <v>5</v>
      </c>
      <c r="G42" s="6" t="s">
        <v>4</v>
      </c>
    </row>
    <row r="43" spans="1:7" ht="15.75">
      <c r="A43" s="7"/>
      <c r="B43" s="26">
        <f aca="true" t="shared" si="3" ref="B43:G43">B4</f>
        <v>40237</v>
      </c>
      <c r="C43" s="27">
        <f t="shared" si="3"/>
        <v>40237</v>
      </c>
      <c r="D43" s="28">
        <f t="shared" si="3"/>
        <v>40237</v>
      </c>
      <c r="E43" s="8">
        <f t="shared" si="3"/>
        <v>2010</v>
      </c>
      <c r="F43" s="8">
        <f t="shared" si="3"/>
        <v>2010</v>
      </c>
      <c r="G43" s="9">
        <f t="shared" si="3"/>
        <v>2010</v>
      </c>
    </row>
    <row r="44" spans="1:7" ht="15.75">
      <c r="A44" s="10" t="s">
        <v>6</v>
      </c>
      <c r="B44" s="11">
        <f>SUM(E44/12)*$A$2</f>
        <v>3778.6813333333334</v>
      </c>
      <c r="C44" s="12">
        <v>3510.226</v>
      </c>
      <c r="D44" s="13">
        <f>SUM(B44-C44)</f>
        <v>268.45533333333333</v>
      </c>
      <c r="E44" s="12">
        <v>22672.088</v>
      </c>
      <c r="F44" s="12">
        <f>SUM(E44)</f>
        <v>22672.088</v>
      </c>
      <c r="G44" s="14">
        <f>SUM(E44-F44)</f>
        <v>0</v>
      </c>
    </row>
    <row r="45" spans="1:7" ht="15.75">
      <c r="A45" s="10" t="s">
        <v>7</v>
      </c>
      <c r="B45" s="11">
        <f>SUM(E45/12)*$A$2</f>
        <v>247.874</v>
      </c>
      <c r="C45" s="12">
        <v>248.564</v>
      </c>
      <c r="D45" s="13">
        <f>SUM(C45-B45)</f>
        <v>0.6899999999999977</v>
      </c>
      <c r="E45" s="12">
        <v>1487.244</v>
      </c>
      <c r="F45" s="12">
        <f>SUM(E45)</f>
        <v>1487.244</v>
      </c>
      <c r="G45" s="14">
        <f>SUM(F45-E45)</f>
        <v>0</v>
      </c>
    </row>
    <row r="46" spans="1:7" ht="16.5" thickBot="1">
      <c r="A46" s="10" t="s">
        <v>8</v>
      </c>
      <c r="B46" s="15">
        <f>B44-B45</f>
        <v>3530.8073333333336</v>
      </c>
      <c r="C46" s="16">
        <f>C44-C45</f>
        <v>3261.6620000000003</v>
      </c>
      <c r="D46" s="17">
        <f>SUM(D44:D45)</f>
        <v>269.1453333333333</v>
      </c>
      <c r="E46" s="16">
        <f>E44-E45</f>
        <v>21184.844</v>
      </c>
      <c r="F46" s="16">
        <f>F44-F45</f>
        <v>21184.844</v>
      </c>
      <c r="G46" s="18">
        <f>SUM(G44:G45)</f>
        <v>0</v>
      </c>
    </row>
    <row r="47" spans="1:7" ht="16.5" thickBot="1">
      <c r="A47" s="19"/>
      <c r="B47" s="20"/>
      <c r="C47" s="20"/>
      <c r="D47" s="20"/>
      <c r="E47" s="20"/>
      <c r="F47" s="20"/>
      <c r="G47" s="20"/>
    </row>
    <row r="48" spans="1:7" ht="15.75">
      <c r="A48" s="10" t="s">
        <v>17</v>
      </c>
      <c r="B48" s="3" t="s">
        <v>2</v>
      </c>
      <c r="C48" s="4" t="s">
        <v>3</v>
      </c>
      <c r="D48" s="5" t="s">
        <v>4</v>
      </c>
      <c r="E48" s="4" t="s">
        <v>2</v>
      </c>
      <c r="F48" s="4" t="s">
        <v>5</v>
      </c>
      <c r="G48" s="6" t="s">
        <v>4</v>
      </c>
    </row>
    <row r="49" spans="1:7" ht="15.75">
      <c r="A49" s="7"/>
      <c r="B49" s="26">
        <f aca="true" t="shared" si="4" ref="B49:G49">B4</f>
        <v>40237</v>
      </c>
      <c r="C49" s="27">
        <f t="shared" si="4"/>
        <v>40237</v>
      </c>
      <c r="D49" s="28">
        <f t="shared" si="4"/>
        <v>40237</v>
      </c>
      <c r="E49" s="8">
        <f t="shared" si="4"/>
        <v>2010</v>
      </c>
      <c r="F49" s="8">
        <f t="shared" si="4"/>
        <v>2010</v>
      </c>
      <c r="G49" s="9">
        <f t="shared" si="4"/>
        <v>2010</v>
      </c>
    </row>
    <row r="50" spans="1:7" ht="15.75">
      <c r="A50" s="10" t="s">
        <v>6</v>
      </c>
      <c r="B50" s="11">
        <f>SUM(E50/12)*$A$2</f>
        <v>1762.9748333333334</v>
      </c>
      <c r="C50" s="12">
        <v>1689.388</v>
      </c>
      <c r="D50" s="13">
        <f>SUM(B50-C50)</f>
        <v>73.58683333333352</v>
      </c>
      <c r="E50" s="12">
        <v>10577.849</v>
      </c>
      <c r="F50" s="12">
        <f>SUM(E50)</f>
        <v>10577.849</v>
      </c>
      <c r="G50" s="14">
        <f>SUM(E50-F50)</f>
        <v>0</v>
      </c>
    </row>
    <row r="51" spans="1:7" ht="15.75">
      <c r="A51" s="10" t="s">
        <v>7</v>
      </c>
      <c r="B51" s="11">
        <f>SUM(E51/12)*$A$2</f>
        <v>490.349</v>
      </c>
      <c r="C51" s="12">
        <v>508.835</v>
      </c>
      <c r="D51" s="13">
        <f>SUM(C51-B51)</f>
        <v>18.48599999999999</v>
      </c>
      <c r="E51" s="12">
        <v>2942.094</v>
      </c>
      <c r="F51" s="12">
        <f>SUM(E51)</f>
        <v>2942.094</v>
      </c>
      <c r="G51" s="14">
        <f>SUM(F51-E51)</f>
        <v>0</v>
      </c>
    </row>
    <row r="52" spans="1:7" ht="16.5" thickBot="1">
      <c r="A52" s="10" t="s">
        <v>8</v>
      </c>
      <c r="B52" s="15">
        <f>B50-B51</f>
        <v>1272.6258333333335</v>
      </c>
      <c r="C52" s="16">
        <f>C50-C51</f>
        <v>1180.5529999999999</v>
      </c>
      <c r="D52" s="17">
        <f>SUM(D50:D51)</f>
        <v>92.0728333333335</v>
      </c>
      <c r="E52" s="16">
        <f>E50-E51</f>
        <v>7635.755</v>
      </c>
      <c r="F52" s="16">
        <f>SUM(E52)</f>
        <v>7635.755</v>
      </c>
      <c r="G52" s="18">
        <f>SUM(G50:G51)</f>
        <v>0</v>
      </c>
    </row>
    <row r="53" spans="1:7" ht="15.75">
      <c r="A53" s="19"/>
      <c r="B53" s="20"/>
      <c r="C53" s="20"/>
      <c r="D53" s="20"/>
      <c r="E53" s="20"/>
      <c r="F53" s="20"/>
      <c r="G53" s="20"/>
    </row>
  </sheetData>
  <mergeCells count="8">
    <mergeCell ref="CU15:DA15"/>
    <mergeCell ref="IS15:IV15"/>
    <mergeCell ref="A20:G20"/>
    <mergeCell ref="A1:G1"/>
    <mergeCell ref="A11:G11"/>
    <mergeCell ref="A14:G14"/>
    <mergeCell ref="A17:G17"/>
    <mergeCell ref="A15:G15"/>
  </mergeCells>
  <printOptions/>
  <pageMargins left="0.3937007874015748" right="0.3937007874015748" top="0.984251968503937" bottom="0.984251968503937" header="0.5118110236220472" footer="0.5118110236220472"/>
  <pageSetup horizontalDpi="600" verticalDpi="600" orientation="portrait" paperSize="9" r:id="rId2"/>
  <headerFooter alignWithMargins="0">
    <oddFooter>&amp;L&amp;Z&amp;F &amp;A &amp;D</oddFooter>
  </headerFooter>
  <rowBreaks count="1" manualBreakCount="1">
    <brk id="22" max="255" man="1"/>
  </rowBreaks>
  <colBreaks count="1" manualBreakCount="1">
    <brk id="7" max="5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Tyresö Kommun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Tyrsö Skolor</dc:creator>
  <cp:keywords/>
  <dc:description/>
  <cp:lastModifiedBy>Tyrsö Skolor</cp:lastModifiedBy>
  <cp:lastPrinted>2010-03-12T09:33:47Z</cp:lastPrinted>
  <dcterms:created xsi:type="dcterms:W3CDTF">2009-09-08T12:23:39Z</dcterms:created>
  <dcterms:modified xsi:type="dcterms:W3CDTF">2010-03-16T12:15:16Z</dcterms:modified>
  <cp:category/>
  <cp:version/>
  <cp:contentType/>
  <cp:contentStatus/>
</cp:coreProperties>
</file>